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rod/Downloads/"/>
    </mc:Choice>
  </mc:AlternateContent>
  <xr:revisionPtr revIDLastSave="0" documentId="13_ncr:1_{C3F8DF2B-7E96-FF49-86EB-94A8E7EFE5EC}" xr6:coauthVersionLast="34" xr6:coauthVersionMax="34" xr10:uidLastSave="{00000000-0000-0000-0000-000000000000}"/>
  <bookViews>
    <workbookView xWindow="1380" yWindow="3960" windowWidth="28560" windowHeight="16680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C21" i="1" l="1"/>
  <c r="C26" i="1" l="1"/>
  <c r="C20" i="1"/>
  <c r="C8" i="1"/>
  <c r="C9" i="1" s="1"/>
  <c r="C14" i="1" s="1"/>
  <c r="C15" i="1" s="1"/>
  <c r="C16" i="1" s="1"/>
  <c r="C22" i="1" l="1"/>
  <c r="C19" i="1"/>
  <c r="C23" i="1" s="1"/>
</calcChain>
</file>

<file path=xl/sharedStrings.xml><?xml version="1.0" encoding="utf-8"?>
<sst xmlns="http://schemas.openxmlformats.org/spreadsheetml/2006/main" count="43" uniqueCount="39">
  <si>
    <t>Mortgage Details</t>
  </si>
  <si>
    <t>Downpayment</t>
  </si>
  <si>
    <t>Housing Loan</t>
  </si>
  <si>
    <t>Loan Period (Yrs)</t>
  </si>
  <si>
    <t>Annual Interest (%)</t>
  </si>
  <si>
    <t>Downpayment Percent (%)</t>
  </si>
  <si>
    <t>Monthly Installment</t>
  </si>
  <si>
    <t>Total Amount paid</t>
  </si>
  <si>
    <t>Interest Paid</t>
  </si>
  <si>
    <t>Initial Cash Layout</t>
  </si>
  <si>
    <t>Buyer Stamp Duty (Original)</t>
  </si>
  <si>
    <t>Buyer Type</t>
  </si>
  <si>
    <t>Singaporean purchasing Primary Home</t>
  </si>
  <si>
    <t>PR Purchasing Primary Home</t>
  </si>
  <si>
    <t>PR Purchasing Secondary or Subsequent Homes</t>
  </si>
  <si>
    <t>Singaporean purchasing Tertiary or Subsequent Homes</t>
  </si>
  <si>
    <t>Additional Buyer Stamp Duty</t>
  </si>
  <si>
    <t>Singaporean purchasing Secondary Homes</t>
  </si>
  <si>
    <r>
      <t xml:space="preserve">Foreigner from </t>
    </r>
    <r>
      <rPr>
        <b/>
        <sz val="11"/>
        <color theme="1"/>
        <rFont val="Calibri"/>
        <family val="2"/>
        <scheme val="minor"/>
      </rPr>
      <t>USA, Lichtenstein, Iceland, or Norway</t>
    </r>
    <r>
      <rPr>
        <sz val="11"/>
        <color theme="1"/>
        <rFont val="Calibri"/>
        <family val="2"/>
        <scheme val="minor"/>
      </rPr>
      <t>, Primary Home</t>
    </r>
  </si>
  <si>
    <r>
      <t>Foreigner from</t>
    </r>
    <r>
      <rPr>
        <b/>
        <sz val="11"/>
        <color theme="1"/>
        <rFont val="Calibri"/>
        <family val="2"/>
        <scheme val="minor"/>
      </rPr>
      <t xml:space="preserve"> USA, Lichtenstein, Iceland, or Norway</t>
    </r>
    <r>
      <rPr>
        <sz val="11"/>
        <color theme="1"/>
        <rFont val="Calibri"/>
        <family val="2"/>
        <scheme val="minor"/>
      </rPr>
      <t>, Secondary Homes</t>
    </r>
  </si>
  <si>
    <r>
      <t>Foreigner from</t>
    </r>
    <r>
      <rPr>
        <b/>
        <sz val="11"/>
        <color theme="1"/>
        <rFont val="Calibri"/>
        <family val="2"/>
        <scheme val="minor"/>
      </rPr>
      <t xml:space="preserve"> USA, Lichtenstein, Iceland, or Norway</t>
    </r>
    <r>
      <rPr>
        <sz val="11"/>
        <color theme="1"/>
        <rFont val="Calibri"/>
        <family val="2"/>
        <scheme val="minor"/>
      </rPr>
      <t>, Tertiary or Subsequent Homes</t>
    </r>
  </si>
  <si>
    <t>Total Buyer Stamp Duty</t>
  </si>
  <si>
    <t>Foreigner from non-FTA Countries</t>
  </si>
  <si>
    <t>Holding Period</t>
  </si>
  <si>
    <t>Less than 1 Year</t>
  </si>
  <si>
    <t>More than 1 Year but less than 2 Years</t>
  </si>
  <si>
    <t>More than 2 Years but less than 3 Years</t>
  </si>
  <si>
    <t>More than 3 Years but less than 4 Years</t>
  </si>
  <si>
    <t>More than 4 Years</t>
  </si>
  <si>
    <t>Input / Select</t>
  </si>
  <si>
    <t>Divestment Cost</t>
  </si>
  <si>
    <t>Seller's Stamp Duty</t>
  </si>
  <si>
    <t>Type of Buyer You Are (Dropdown Select)</t>
  </si>
  <si>
    <t>Holding Period (Dropdown Select)</t>
  </si>
  <si>
    <t>Purchase Price or Market Value, whichever is higher (exclude GST) (S$)</t>
  </si>
  <si>
    <t>Total Initial Cash Layout</t>
  </si>
  <si>
    <t>System Computation</t>
  </si>
  <si>
    <t>Pre 06/07/18</t>
  </si>
  <si>
    <t>Post 06/07/18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</si>
</sst>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F0EA00"/>
      </left>
      <right style="thin">
        <color rgb="FFF0EA00"/>
      </right>
      <top style="thin">
        <color rgb="FFF0EA00"/>
      </top>
      <bottom style="thin">
        <color rgb="FFF0EA0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0EA00"/>
      </left>
      <right style="thin">
        <color rgb="FFF0EA00"/>
      </right>
      <top/>
      <bottom style="thin">
        <color rgb="FFF0EA00"/>
      </bottom>
      <diagonal/>
    </border>
    <border>
      <left style="thin">
        <color rgb="FFF0EA00"/>
      </left>
      <right style="thin">
        <color rgb="FFF0EA00"/>
      </right>
      <top/>
      <bottom/>
      <diagonal/>
    </border>
    <border>
      <left style="thin">
        <color rgb="FFF0EA00"/>
      </left>
      <right/>
      <top style="thin">
        <color rgb="FFF0EA00"/>
      </top>
      <bottom style="thin">
        <color rgb="FFF0EA00"/>
      </bottom>
      <diagonal/>
    </border>
    <border>
      <left style="thin">
        <color rgb="FFF0EA00"/>
      </left>
      <right style="thin">
        <color rgb="FFF0EA00"/>
      </right>
      <top style="thin">
        <color rgb="FFF0EA00"/>
      </top>
      <bottom style="thin">
        <color rgb="FF0070C0"/>
      </bottom>
      <diagonal/>
    </border>
    <border>
      <left style="thin">
        <color rgb="FFF0EA00"/>
      </left>
      <right style="thin">
        <color rgb="FFF0EA00"/>
      </right>
      <top style="thin">
        <color rgb="FF0070C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164" fontId="0" fillId="2" borderId="5" xfId="0" applyNumberFormat="1" applyFill="1" applyBorder="1" applyAlignment="1">
      <alignment horizontal="center"/>
    </xf>
    <xf numFmtId="6" fontId="0" fillId="2" borderId="5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5" borderId="6" xfId="0" applyFill="1" applyBorder="1"/>
    <xf numFmtId="0" fontId="0" fillId="5" borderId="7" xfId="0" applyFill="1" applyBorder="1"/>
    <xf numFmtId="6" fontId="0" fillId="5" borderId="8" xfId="0" applyNumberFormat="1" applyFill="1" applyBorder="1" applyAlignment="1">
      <alignment horizontal="center"/>
    </xf>
    <xf numFmtId="0" fontId="0" fillId="5" borderId="4" xfId="0" applyFill="1" applyBorder="1"/>
    <xf numFmtId="164" fontId="0" fillId="5" borderId="5" xfId="1" applyNumberFormat="1" applyFont="1" applyFill="1" applyBorder="1" applyAlignment="1">
      <alignment horizontal="center"/>
    </xf>
    <xf numFmtId="164" fontId="0" fillId="5" borderId="5" xfId="0" applyNumberFormat="1" applyFill="1" applyBorder="1" applyAlignment="1">
      <alignment horizontal="center"/>
    </xf>
    <xf numFmtId="0" fontId="3" fillId="2" borderId="3" xfId="0" applyFont="1" applyFill="1" applyBorder="1"/>
    <xf numFmtId="0" fontId="3" fillId="5" borderId="3" xfId="0" applyFont="1" applyFill="1" applyBorder="1"/>
    <xf numFmtId="0" fontId="4" fillId="2" borderId="3" xfId="0" applyFont="1" applyFill="1" applyBorder="1"/>
    <xf numFmtId="9" fontId="0" fillId="3" borderId="10" xfId="2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" xfId="0" applyFill="1" applyBorder="1"/>
    <xf numFmtId="0" fontId="2" fillId="2" borderId="2" xfId="0" applyFont="1" applyFill="1" applyBorder="1"/>
    <xf numFmtId="0" fontId="0" fillId="0" borderId="0" xfId="0" applyAlignment="1">
      <alignment wrapText="1"/>
    </xf>
    <xf numFmtId="9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F0EA00"/>
      <color rgb="FF66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uyer_Type" displayName="Buyer_Type" ref="B1:B10" totalsRowShown="0" headerRowDxfId="0">
  <autoFilter ref="B1:B10" xr:uid="{00000000-0009-0000-0100-000001000000}"/>
  <tableColumns count="1">
    <tableColumn id="1" xr3:uid="{00000000-0010-0000-0000-000001000000}" name="Buyer Type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B13:B18" totalsRowShown="0">
  <autoFilter ref="B13:B18" xr:uid="{00000000-0009-0000-0100-000003000000}"/>
  <tableColumns count="1">
    <tableColumn id="1" xr3:uid="{00000000-0010-0000-0100-000001000000}" name="Holding Period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zoomScale="150" zoomScaleNormal="150" workbookViewId="0">
      <selection activeCell="A5" sqref="A5"/>
    </sheetView>
  </sheetViews>
  <sheetFormatPr baseColWidth="10" defaultColWidth="8.83203125" defaultRowHeight="15" x14ac:dyDescent="0.2"/>
  <cols>
    <col min="1" max="1" width="65" bestFit="1" customWidth="1"/>
    <col min="2" max="2" width="43.5" customWidth="1"/>
    <col min="3" max="3" width="29.5" customWidth="1"/>
  </cols>
  <sheetData>
    <row r="1" spans="1:3" x14ac:dyDescent="0.2">
      <c r="A1" s="2"/>
      <c r="B1" s="5" t="s">
        <v>29</v>
      </c>
      <c r="C1" s="5" t="s">
        <v>36</v>
      </c>
    </row>
    <row r="2" spans="1:3" x14ac:dyDescent="0.2">
      <c r="A2" s="30" t="s">
        <v>32</v>
      </c>
      <c r="B2" s="6" t="s">
        <v>12</v>
      </c>
      <c r="C2" s="2"/>
    </row>
    <row r="3" spans="1:3" x14ac:dyDescent="0.2">
      <c r="A3" s="30" t="s">
        <v>33</v>
      </c>
      <c r="B3" s="6" t="s">
        <v>28</v>
      </c>
      <c r="C3" s="2"/>
    </row>
    <row r="4" spans="1:3" x14ac:dyDescent="0.2">
      <c r="A4" s="2"/>
      <c r="B4" s="4"/>
      <c r="C4" s="2"/>
    </row>
    <row r="5" spans="1:3" x14ac:dyDescent="0.2">
      <c r="A5" s="3" t="s">
        <v>0</v>
      </c>
      <c r="B5" s="4"/>
      <c r="C5" s="3"/>
    </row>
    <row r="6" spans="1:3" x14ac:dyDescent="0.2">
      <c r="A6" s="26" t="s">
        <v>34</v>
      </c>
      <c r="B6" s="7">
        <v>500000</v>
      </c>
      <c r="C6" s="2"/>
    </row>
    <row r="7" spans="1:3" x14ac:dyDescent="0.2">
      <c r="A7" s="27" t="s">
        <v>5</v>
      </c>
      <c r="B7" s="25">
        <v>0.25</v>
      </c>
      <c r="C7" s="2"/>
    </row>
    <row r="8" spans="1:3" x14ac:dyDescent="0.2">
      <c r="A8" s="9" t="s">
        <v>1</v>
      </c>
      <c r="B8" s="13"/>
      <c r="C8" s="11">
        <f>B6*B7</f>
        <v>125000</v>
      </c>
    </row>
    <row r="9" spans="1:3" x14ac:dyDescent="0.2">
      <c r="A9" s="9" t="s">
        <v>2</v>
      </c>
      <c r="B9" s="15"/>
      <c r="C9" s="11">
        <f>B6-C8</f>
        <v>375000</v>
      </c>
    </row>
    <row r="10" spans="1:3" x14ac:dyDescent="0.2">
      <c r="A10" s="28" t="s">
        <v>3</v>
      </c>
      <c r="B10" s="14">
        <v>25</v>
      </c>
      <c r="C10" s="4"/>
    </row>
    <row r="11" spans="1:3" x14ac:dyDescent="0.2">
      <c r="A11" s="29" t="s">
        <v>4</v>
      </c>
      <c r="B11" s="8">
        <v>0.02</v>
      </c>
      <c r="C11" s="4"/>
    </row>
    <row r="12" spans="1:3" x14ac:dyDescent="0.2">
      <c r="A12" s="2"/>
      <c r="B12" s="2"/>
      <c r="C12" s="4"/>
    </row>
    <row r="13" spans="1:3" x14ac:dyDescent="0.2">
      <c r="A13" s="3" t="s">
        <v>6</v>
      </c>
      <c r="B13" s="2"/>
      <c r="C13" s="4"/>
    </row>
    <row r="14" spans="1:3" x14ac:dyDescent="0.2">
      <c r="A14" s="9" t="s">
        <v>6</v>
      </c>
      <c r="B14" s="10"/>
      <c r="C14" s="12">
        <f>-PMT(B11/12,B10*12,C9,0)</f>
        <v>1589.4537699152752</v>
      </c>
    </row>
    <row r="15" spans="1:3" x14ac:dyDescent="0.2">
      <c r="A15" s="16" t="s">
        <v>7</v>
      </c>
      <c r="B15" s="17"/>
      <c r="C15" s="18">
        <f>C14*B10*12</f>
        <v>476836.13097458251</v>
      </c>
    </row>
    <row r="16" spans="1:3" x14ac:dyDescent="0.2">
      <c r="A16" s="9" t="s">
        <v>8</v>
      </c>
      <c r="B16" s="10"/>
      <c r="C16" s="12">
        <f>C15-C9</f>
        <v>101836.13097458251</v>
      </c>
    </row>
    <row r="17" spans="1:3" x14ac:dyDescent="0.2">
      <c r="A17" s="2"/>
      <c r="B17" s="2"/>
      <c r="C17" s="4"/>
    </row>
    <row r="18" spans="1:3" x14ac:dyDescent="0.2">
      <c r="A18" s="3" t="s">
        <v>9</v>
      </c>
      <c r="B18" s="2"/>
      <c r="C18" s="4"/>
    </row>
    <row r="19" spans="1:3" x14ac:dyDescent="0.2">
      <c r="A19" s="9" t="s">
        <v>1</v>
      </c>
      <c r="B19" s="10"/>
      <c r="C19" s="11">
        <f>C8</f>
        <v>125000</v>
      </c>
    </row>
    <row r="20" spans="1:3" x14ac:dyDescent="0.2">
      <c r="A20" s="23" t="s">
        <v>10</v>
      </c>
      <c r="B20" s="19"/>
      <c r="C20" s="20">
        <f>IF(B6&lt;=180000,B6*0.01,IF(B6&lt;=360000,1800+(B6-180000)*0.02,5400+(B6-360000)*0.03))</f>
        <v>9600</v>
      </c>
    </row>
    <row r="21" spans="1:3" x14ac:dyDescent="0.2">
      <c r="A21" s="22" t="s">
        <v>16</v>
      </c>
      <c r="B21" s="10"/>
      <c r="C21" s="11">
        <f>IF(B2=Sheet2!B2,Sheet2!D2*Sheet1!B6,IF(B2=Sheet2!B3,Sheet2!D3*Sheet1!B6,IF(B2=Sheet2!B4,Sheet2!D4*Sheet1!B6,IF(B2=Sheet2!B5,Sheet2!D5*Sheet1!B6,IF(B2=Sheet2!B6,Sheet2!D6*Sheet1!B6,IF(B2=Sheet2!B7,Sheet2!D7*Sheet1!B6,IF(B2=Sheet2!B8,Sheet2!D8*Sheet1!B6,IF(B2=Sheet2!B9,Sheet2!D9*Sheet1!B6,IF(B2=Sheet2!B10,Sheet2!D10*Sheet1!B6)))))))))</f>
        <v>0</v>
      </c>
    </row>
    <row r="22" spans="1:3" x14ac:dyDescent="0.2">
      <c r="A22" s="23" t="s">
        <v>21</v>
      </c>
      <c r="B22" s="19"/>
      <c r="C22" s="21">
        <f>C20+C21</f>
        <v>9600</v>
      </c>
    </row>
    <row r="23" spans="1:3" x14ac:dyDescent="0.2">
      <c r="A23" s="9" t="s">
        <v>35</v>
      </c>
      <c r="B23" s="10"/>
      <c r="C23" s="11">
        <f>SUM(C19:C21)</f>
        <v>134600</v>
      </c>
    </row>
    <row r="24" spans="1:3" x14ac:dyDescent="0.2">
      <c r="A24" s="2"/>
      <c r="B24" s="2"/>
      <c r="C24" s="4"/>
    </row>
    <row r="25" spans="1:3" x14ac:dyDescent="0.2">
      <c r="A25" s="3" t="s">
        <v>30</v>
      </c>
      <c r="B25" s="2"/>
      <c r="C25" s="4"/>
    </row>
    <row r="26" spans="1:3" x14ac:dyDescent="0.2">
      <c r="A26" s="24" t="s">
        <v>31</v>
      </c>
      <c r="B26" s="10"/>
      <c r="C26" s="11">
        <f>IF(B3=Sheet2!B14,Sheet1!B6*0.16,IF(B3=Sheet2!B15,Sheet1!B6*0.12,IF(B3=Sheet2!B16,Sheet1!B6*0.08,IF(B3=Sheet2!B17,Sheet1!B6*0.04,IF(B3=Sheet2!B18,0)))))</f>
        <v>0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Sheet2!$B$2:$B$10</xm:f>
          </x14:formula1>
          <xm:sqref>B2</xm:sqref>
        </x14:dataValidation>
        <x14:dataValidation type="list" showInputMessage="1" showErrorMessage="1" xr:uid="{00000000-0002-0000-0000-000001000000}">
          <x14:formula1>
            <xm:f>Sheet2!$B$14:$B$18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1"/>
  <sheetViews>
    <sheetView zoomScale="170" zoomScaleNormal="170" workbookViewId="0">
      <selection activeCell="B21" sqref="B21"/>
    </sheetView>
  </sheetViews>
  <sheetFormatPr baseColWidth="10" defaultColWidth="8.83203125" defaultRowHeight="15" x14ac:dyDescent="0.2"/>
  <cols>
    <col min="2" max="2" width="77.6640625" bestFit="1" customWidth="1"/>
    <col min="3" max="3" width="11.5" customWidth="1"/>
    <col min="4" max="4" width="11.83203125" customWidth="1"/>
  </cols>
  <sheetData>
    <row r="1" spans="2:4" x14ac:dyDescent="0.2">
      <c r="B1" s="1" t="s">
        <v>11</v>
      </c>
      <c r="C1" t="s">
        <v>37</v>
      </c>
      <c r="D1" t="s">
        <v>38</v>
      </c>
    </row>
    <row r="2" spans="2:4" x14ac:dyDescent="0.2">
      <c r="B2" t="s">
        <v>22</v>
      </c>
      <c r="C2" s="32">
        <v>0.15</v>
      </c>
      <c r="D2" s="32">
        <v>0.2</v>
      </c>
    </row>
    <row r="3" spans="2:4" x14ac:dyDescent="0.2">
      <c r="B3" t="s">
        <v>18</v>
      </c>
      <c r="C3" s="32">
        <v>0</v>
      </c>
      <c r="D3" s="32">
        <v>0</v>
      </c>
    </row>
    <row r="4" spans="2:4" x14ac:dyDescent="0.2">
      <c r="B4" t="s">
        <v>19</v>
      </c>
      <c r="C4" s="32">
        <v>7.0000000000000007E-2</v>
      </c>
      <c r="D4" s="32">
        <v>0.12</v>
      </c>
    </row>
    <row r="5" spans="2:4" x14ac:dyDescent="0.2">
      <c r="B5" t="s">
        <v>20</v>
      </c>
      <c r="C5" s="32">
        <v>0.1</v>
      </c>
      <c r="D5" s="32">
        <v>0.15</v>
      </c>
    </row>
    <row r="6" spans="2:4" x14ac:dyDescent="0.2">
      <c r="B6" t="s">
        <v>13</v>
      </c>
      <c r="C6" s="32">
        <v>0.05</v>
      </c>
      <c r="D6" s="32">
        <v>0.05</v>
      </c>
    </row>
    <row r="7" spans="2:4" x14ac:dyDescent="0.2">
      <c r="B7" t="s">
        <v>14</v>
      </c>
      <c r="C7" s="32">
        <v>0.1</v>
      </c>
      <c r="D7" s="32">
        <v>0.15</v>
      </c>
    </row>
    <row r="8" spans="2:4" x14ac:dyDescent="0.2">
      <c r="B8" t="s">
        <v>12</v>
      </c>
      <c r="C8" s="32">
        <v>0</v>
      </c>
      <c r="D8" s="32">
        <v>0</v>
      </c>
    </row>
    <row r="9" spans="2:4" x14ac:dyDescent="0.2">
      <c r="B9" t="s">
        <v>17</v>
      </c>
      <c r="C9" s="32">
        <v>7.0000000000000007E-2</v>
      </c>
      <c r="D9" s="32">
        <v>0.12</v>
      </c>
    </row>
    <row r="10" spans="2:4" x14ac:dyDescent="0.2">
      <c r="B10" t="s">
        <v>15</v>
      </c>
      <c r="C10" s="32">
        <v>0.1</v>
      </c>
      <c r="D10" s="32">
        <v>0.15</v>
      </c>
    </row>
    <row r="13" spans="2:4" x14ac:dyDescent="0.2">
      <c r="B13" t="s">
        <v>23</v>
      </c>
    </row>
    <row r="14" spans="2:4" x14ac:dyDescent="0.2">
      <c r="B14" t="s">
        <v>24</v>
      </c>
    </row>
    <row r="15" spans="2:4" x14ac:dyDescent="0.2">
      <c r="B15" t="s">
        <v>25</v>
      </c>
    </row>
    <row r="16" spans="2:4" x14ac:dyDescent="0.2">
      <c r="B16" t="s">
        <v>26</v>
      </c>
    </row>
    <row r="17" spans="2:2" x14ac:dyDescent="0.2">
      <c r="B17" t="s">
        <v>27</v>
      </c>
    </row>
    <row r="18" spans="2:2" x14ac:dyDescent="0.2">
      <c r="B18" t="s">
        <v>28</v>
      </c>
    </row>
    <row r="21" spans="2:2" x14ac:dyDescent="0.2">
      <c r="B21" s="31"/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Chen</dc:creator>
  <cp:lastModifiedBy>Microsoft Office User</cp:lastModifiedBy>
  <dcterms:created xsi:type="dcterms:W3CDTF">2013-10-10T07:22:52Z</dcterms:created>
  <dcterms:modified xsi:type="dcterms:W3CDTF">2018-07-06T07:44:23Z</dcterms:modified>
</cp:coreProperties>
</file>